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ckshoa\Documents\"/>
    </mc:Choice>
  </mc:AlternateContent>
  <bookViews>
    <workbookView xWindow="480" yWindow="240" windowWidth="19440" windowHeight="11196" firstSheet="1" activeTab="8" xr2:uid="{00000000-000D-0000-FFFF-FFFF00000000}"/>
  </bookViews>
  <sheets>
    <sheet name="2012 act to budget" sheetId="2" r:id="rId1"/>
    <sheet name="2013 (Draft)" sheetId="4" r:id="rId2"/>
    <sheet name="2013 (Final)" sheetId="5" r:id="rId3"/>
    <sheet name="2012" sheetId="1" r:id="rId4"/>
    <sheet name="2014 (Draft)" sheetId="7" r:id="rId5"/>
    <sheet name="2014 (Final)" sheetId="8" r:id="rId6"/>
    <sheet name="2015 (Final)" sheetId="9" r:id="rId7"/>
    <sheet name="2017 (Final)" sheetId="10" r:id="rId8"/>
    <sheet name="2018 " sheetId="3" r:id="rId9"/>
    <sheet name="Sheet1" sheetId="11" r:id="rId10"/>
  </sheets>
  <calcPr calcId="171027"/>
</workbook>
</file>

<file path=xl/calcChain.xml><?xml version="1.0" encoding="utf-8"?>
<calcChain xmlns="http://schemas.openxmlformats.org/spreadsheetml/2006/main">
  <c r="C17" i="10" l="1"/>
  <c r="C19" i="10" l="1"/>
  <c r="C22" i="10" s="1"/>
  <c r="C23" i="10" s="1"/>
  <c r="C17" i="9"/>
  <c r="C19" i="9" s="1"/>
  <c r="C22" i="9" s="1"/>
  <c r="C23" i="9" s="1"/>
  <c r="C20" i="8" l="1"/>
  <c r="C22" i="8" s="1"/>
  <c r="C25" i="8" s="1"/>
  <c r="C26" i="8" s="1"/>
  <c r="F13" i="7" l="1"/>
  <c r="F14" i="7"/>
  <c r="F10" i="7"/>
  <c r="F20" i="7" s="1"/>
  <c r="F22" i="7" s="1"/>
  <c r="E20" i="7"/>
  <c r="E22" i="7" s="1"/>
  <c r="C20" i="7"/>
  <c r="C22" i="7" s="1"/>
  <c r="C25" i="7" l="1"/>
  <c r="C26" i="7" s="1"/>
  <c r="B16" i="5"/>
  <c r="B18" i="5" s="1"/>
  <c r="B22" i="5" s="1"/>
  <c r="B23" i="5" s="1"/>
  <c r="B26" i="5" s="1"/>
  <c r="E16" i="4" l="1"/>
  <c r="E12" i="4"/>
  <c r="E15" i="4"/>
  <c r="E8" i="4"/>
  <c r="D18" i="4"/>
  <c r="D8" i="4"/>
  <c r="B18" i="4"/>
  <c r="B8" i="4"/>
  <c r="E18" i="4" l="1"/>
  <c r="E20" i="4" s="1"/>
  <c r="D20" i="4"/>
  <c r="B20" i="4"/>
  <c r="B23" i="4" s="1"/>
  <c r="B24" i="4" s="1"/>
  <c r="B27" i="4" s="1"/>
  <c r="F6" i="2"/>
  <c r="F7" i="2"/>
  <c r="F5" i="2"/>
  <c r="F16" i="2"/>
  <c r="F15" i="2"/>
  <c r="F14" i="2"/>
  <c r="F13" i="2"/>
  <c r="F12" i="2"/>
  <c r="F11" i="2"/>
  <c r="F10" i="2"/>
  <c r="D8" i="2"/>
  <c r="D17" i="2"/>
  <c r="B17" i="2"/>
  <c r="F17" i="2" s="1"/>
  <c r="B8" i="2"/>
  <c r="F8" i="2" l="1"/>
  <c r="F19" i="2" s="1"/>
  <c r="D19" i="2"/>
  <c r="B19" i="2"/>
  <c r="B16" i="1"/>
  <c r="B6" i="1"/>
  <c r="B18" i="1" l="1"/>
</calcChain>
</file>

<file path=xl/sharedStrings.xml><?xml version="1.0" encoding="utf-8"?>
<sst xmlns="http://schemas.openxmlformats.org/spreadsheetml/2006/main" count="180" uniqueCount="80">
  <si>
    <t>Bannock Burn Homeowners Association</t>
  </si>
  <si>
    <t>Homeowners Dues</t>
  </si>
  <si>
    <t>Variance Income</t>
  </si>
  <si>
    <t>Social</t>
  </si>
  <si>
    <t>Mailings</t>
  </si>
  <si>
    <t>Postage</t>
  </si>
  <si>
    <t>Insurance</t>
  </si>
  <si>
    <t>Website</t>
  </si>
  <si>
    <t>Supplies</t>
  </si>
  <si>
    <t>Legal</t>
  </si>
  <si>
    <t>Utilities</t>
  </si>
  <si>
    <t>2012 Budget</t>
  </si>
  <si>
    <t>Net</t>
  </si>
  <si>
    <t>Jan-Aug</t>
  </si>
  <si>
    <t>Mailings /Postage</t>
  </si>
  <si>
    <t>Other Income</t>
  </si>
  <si>
    <t>Difference</t>
  </si>
  <si>
    <t>2012 Actual to Budget</t>
  </si>
  <si>
    <t>Office / Mailing Supplies</t>
  </si>
  <si>
    <t>Mailing - Variances</t>
  </si>
  <si>
    <t>Actuals</t>
  </si>
  <si>
    <t>Budget</t>
  </si>
  <si>
    <t>YTD thru Nov</t>
  </si>
  <si>
    <t>Includes $150 cost due every 5 years</t>
  </si>
  <si>
    <t xml:space="preserve">Includes $10 for annual State fee and $50 delinquency fee </t>
  </si>
  <si>
    <t>Includes some collection of delinquent dues</t>
  </si>
  <si>
    <t>2013 Budget</t>
  </si>
  <si>
    <t>2013 Special Project Allowance</t>
  </si>
  <si>
    <t xml:space="preserve">2013 Projected Surplus </t>
  </si>
  <si>
    <t>2013 YE Balance After Project</t>
  </si>
  <si>
    <t>Current Amount in Wells Fargo Accounts</t>
  </si>
  <si>
    <t>2013 YE Projected Balance</t>
  </si>
  <si>
    <t>No requests in 2012</t>
  </si>
  <si>
    <t>Includes $396 for Covenant postage not needed in 2013</t>
  </si>
  <si>
    <t>Includes $105 for Covenant ballot supplies</t>
  </si>
  <si>
    <t>Bannockburn Homeowners Association</t>
  </si>
  <si>
    <t>Income:</t>
  </si>
  <si>
    <t>Expenses:</t>
  </si>
  <si>
    <t>2012 Year-end Cash Balance in Wells Fargo Accounts</t>
  </si>
  <si>
    <t>2013 Year-end Projected Cash Balance</t>
  </si>
  <si>
    <t>2013 Special Project Allowance (*)</t>
  </si>
  <si>
    <t xml:space="preserve">* Special projects must be less than $1,000 per project </t>
  </si>
  <si>
    <t xml:space="preserve"> </t>
  </si>
  <si>
    <t>2014 Budget</t>
  </si>
  <si>
    <t>YTD thru Sep</t>
  </si>
  <si>
    <t>Includes $10 for annual State fee</t>
  </si>
  <si>
    <t>Includes directors E&amp;O insurance</t>
  </si>
  <si>
    <t>Minimum $23 monthly for 2014</t>
  </si>
  <si>
    <t>Welcome baskets</t>
  </si>
  <si>
    <t>2014 YE Projected Balance</t>
  </si>
  <si>
    <t>Special Projects</t>
  </si>
  <si>
    <t>Income</t>
  </si>
  <si>
    <t>Expenses</t>
  </si>
  <si>
    <t>Includes collection of some delinquent dues</t>
  </si>
  <si>
    <t>Does not yet include annual meeting and Halloween</t>
  </si>
  <si>
    <t>New sign expense</t>
  </si>
  <si>
    <t>Includes purchase of unused stamps (46) for next year</t>
  </si>
  <si>
    <t>Still to come $69 utilities = ($146)</t>
  </si>
  <si>
    <t>Approx $25 per basket</t>
  </si>
  <si>
    <t>Forecasted YE 2013 Bank Balance</t>
  </si>
  <si>
    <t>one time purchase of 3 re-usable signs</t>
  </si>
  <si>
    <t>2014 Projected Shortfall</t>
  </si>
  <si>
    <t>2015 Budget</t>
  </si>
  <si>
    <t>2015 Projected Surplus</t>
  </si>
  <si>
    <t>2015 YE Projected Balance</t>
  </si>
  <si>
    <t>Forecasted YE 2014 Bank Balance</t>
  </si>
  <si>
    <t>Forecasted YE 2015 Bank Balance</t>
  </si>
  <si>
    <t>2017 Budget</t>
  </si>
  <si>
    <t>YE 2016 Bank Balance</t>
  </si>
  <si>
    <t>2017 Projected Surplus</t>
  </si>
  <si>
    <t>2017 YE Projected Balance</t>
  </si>
  <si>
    <t>BANNOCKBURN HOMEOWNERS ASSOCIATION</t>
  </si>
  <si>
    <t>2018 PROPOSED BUDGET</t>
  </si>
  <si>
    <t>Website maintenance</t>
  </si>
  <si>
    <t>Office / Mailing supplies</t>
  </si>
  <si>
    <t>_________</t>
  </si>
  <si>
    <t>Forcasted YE 2017 Bank Balance</t>
  </si>
  <si>
    <t>2018 Projected deficit</t>
  </si>
  <si>
    <t>2018 YE Projected Balance</t>
  </si>
  <si>
    <t>Homeowner dues and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</si>
</sst>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5">
    <xf numFmtId="0" fontId="0" fillId="0" borderId="0" xfId="0"/>
    <xf numFmtId="43" fontId="0" fillId="0" borderId="0" xfId="1" applyFont="1"/>
    <xf numFmtId="43" fontId="0" fillId="0" borderId="1" xfId="1" applyFont="1" applyBorder="1"/>
    <xf numFmtId="43" fontId="0" fillId="0" borderId="2" xfId="1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4" fontId="0" fillId="0" borderId="0" xfId="2" applyFont="1"/>
    <xf numFmtId="44" fontId="0" fillId="0" borderId="1" xfId="2" applyFont="1" applyBorder="1"/>
    <xf numFmtId="44" fontId="0" fillId="0" borderId="2" xfId="2" applyFont="1" applyBorder="1"/>
    <xf numFmtId="44" fontId="0" fillId="0" borderId="0" xfId="2" applyFont="1" applyBorder="1"/>
    <xf numFmtId="0" fontId="0" fillId="0" borderId="0" xfId="0" applyBorder="1"/>
    <xf numFmtId="44" fontId="0" fillId="0" borderId="0" xfId="0" applyNumberFormat="1"/>
    <xf numFmtId="44" fontId="0" fillId="0" borderId="1" xfId="0" applyNumberFormat="1" applyBorder="1"/>
    <xf numFmtId="44" fontId="0" fillId="0" borderId="2" xfId="0" applyNumberFormat="1" applyBorder="1"/>
    <xf numFmtId="0" fontId="4" fillId="0" borderId="0" xfId="0" applyFont="1" applyAlignment="1">
      <alignment horizontal="center"/>
    </xf>
    <xf numFmtId="43" fontId="0" fillId="0" borderId="0" xfId="1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6" xfId="0" applyBorder="1"/>
    <xf numFmtId="0" fontId="5" fillId="0" borderId="0" xfId="0" applyFont="1" applyBorder="1" applyAlignment="1">
      <alignment horizontal="center"/>
    </xf>
    <xf numFmtId="0" fontId="0" fillId="0" borderId="7" xfId="0" applyBorder="1"/>
    <xf numFmtId="43" fontId="0" fillId="0" borderId="6" xfId="1" applyFont="1" applyBorder="1"/>
    <xf numFmtId="43" fontId="0" fillId="0" borderId="8" xfId="1" applyFont="1" applyBorder="1"/>
    <xf numFmtId="0" fontId="0" fillId="0" borderId="9" xfId="0" applyBorder="1"/>
    <xf numFmtId="0" fontId="4" fillId="0" borderId="5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43" fontId="0" fillId="2" borderId="10" xfId="1" applyFont="1" applyFill="1" applyBorder="1"/>
    <xf numFmtId="43" fontId="0" fillId="2" borderId="11" xfId="1" applyFont="1" applyFill="1" applyBorder="1"/>
    <xf numFmtId="43" fontId="0" fillId="2" borderId="0" xfId="1" applyFont="1" applyFill="1"/>
    <xf numFmtId="44" fontId="0" fillId="2" borderId="0" xfId="2" applyFont="1" applyFill="1"/>
    <xf numFmtId="44" fontId="0" fillId="2" borderId="1" xfId="2" applyFont="1" applyFill="1" applyBorder="1"/>
    <xf numFmtId="44" fontId="0" fillId="2" borderId="0" xfId="0" applyNumberFormat="1" applyFill="1"/>
    <xf numFmtId="0" fontId="0" fillId="2" borderId="0" xfId="0" applyFill="1"/>
    <xf numFmtId="0" fontId="6" fillId="0" borderId="0" xfId="0" applyFont="1"/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7" fillId="0" borderId="0" xfId="0" applyFont="1"/>
    <xf numFmtId="43" fontId="0" fillId="0" borderId="0" xfId="1" applyFont="1" applyFill="1" applyBorder="1"/>
    <xf numFmtId="43" fontId="0" fillId="0" borderId="1" xfId="1" applyFont="1" applyFill="1" applyBorder="1"/>
    <xf numFmtId="43" fontId="0" fillId="0" borderId="2" xfId="1" applyFont="1" applyFill="1" applyBorder="1"/>
    <xf numFmtId="44" fontId="0" fillId="0" borderId="0" xfId="2" applyFont="1" applyFill="1"/>
    <xf numFmtId="44" fontId="0" fillId="0" borderId="1" xfId="2" applyFont="1" applyFill="1" applyBorder="1"/>
    <xf numFmtId="44" fontId="0" fillId="0" borderId="0" xfId="0" applyNumberFormat="1" applyFill="1"/>
    <xf numFmtId="0" fontId="3" fillId="0" borderId="0" xfId="0" applyFont="1"/>
    <xf numFmtId="43" fontId="0" fillId="2" borderId="1" xfId="1" applyFont="1" applyFill="1" applyBorder="1"/>
    <xf numFmtId="0" fontId="8" fillId="0" borderId="9" xfId="0" applyFont="1" applyBorder="1"/>
    <xf numFmtId="43" fontId="0" fillId="2" borderId="8" xfId="1" applyFont="1" applyFill="1" applyBorder="1"/>
    <xf numFmtId="43" fontId="0" fillId="0" borderId="0" xfId="1" applyFont="1" applyFill="1"/>
    <xf numFmtId="43" fontId="0" fillId="0" borderId="12" xfId="1" applyFont="1" applyFill="1" applyBorder="1"/>
    <xf numFmtId="0" fontId="9" fillId="0" borderId="0" xfId="0" applyFont="1"/>
    <xf numFmtId="0" fontId="10" fillId="0" borderId="0" xfId="0" applyFont="1"/>
    <xf numFmtId="0" fontId="10" fillId="0" borderId="0" xfId="0" applyFont="1" applyFill="1"/>
    <xf numFmtId="0" fontId="11" fillId="0" borderId="0" xfId="0" applyFont="1" applyFill="1" applyBorder="1" applyAlignment="1">
      <alignment horizontal="center"/>
    </xf>
    <xf numFmtId="14" fontId="10" fillId="0" borderId="0" xfId="0" applyNumberFormat="1" applyFont="1"/>
    <xf numFmtId="0" fontId="12" fillId="0" borderId="0" xfId="0" applyFont="1"/>
    <xf numFmtId="43" fontId="10" fillId="0" borderId="0" xfId="1" applyFont="1" applyFill="1" applyBorder="1"/>
    <xf numFmtId="0" fontId="11" fillId="0" borderId="0" xfId="0" applyFont="1" applyAlignment="1">
      <alignment horizontal="center"/>
    </xf>
    <xf numFmtId="43" fontId="10" fillId="0" borderId="12" xfId="1" applyFont="1" applyFill="1" applyBorder="1"/>
    <xf numFmtId="43" fontId="10" fillId="0" borderId="0" xfId="1" applyFont="1" applyFill="1"/>
    <xf numFmtId="44" fontId="10" fillId="0" borderId="0" xfId="2" applyFont="1" applyFill="1"/>
    <xf numFmtId="43" fontId="10" fillId="0" borderId="1" xfId="1" applyFont="1" applyFill="1" applyBorder="1"/>
    <xf numFmtId="44" fontId="10" fillId="0" borderId="0" xfId="0" applyNumberFormat="1" applyFont="1" applyFill="1"/>
    <xf numFmtId="0" fontId="2" fillId="0" borderId="0" xfId="0" applyFont="1"/>
    <xf numFmtId="0" fontId="4" fillId="0" borderId="0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2"/>
  <sheetViews>
    <sheetView workbookViewId="0">
      <selection activeCell="K11" sqref="K11"/>
    </sheetView>
  </sheetViews>
  <sheetFormatPr defaultRowHeight="14.4" x14ac:dyDescent="0.3"/>
  <cols>
    <col min="1" max="1" width="36.6640625" bestFit="1" customWidth="1"/>
    <col min="2" max="2" width="11.6640625" bestFit="1" customWidth="1"/>
    <col min="3" max="3" width="4.5546875" customWidth="1"/>
    <col min="4" max="4" width="11.6640625" customWidth="1"/>
    <col min="5" max="5" width="4.109375" customWidth="1"/>
    <col min="6" max="6" width="11.33203125" bestFit="1" customWidth="1"/>
  </cols>
  <sheetData>
    <row r="1" spans="1:6" x14ac:dyDescent="0.3">
      <c r="A1" t="s">
        <v>0</v>
      </c>
    </row>
    <row r="2" spans="1:6" x14ac:dyDescent="0.3">
      <c r="A2" t="s">
        <v>17</v>
      </c>
    </row>
    <row r="4" spans="1:6" s="4" customFormat="1" x14ac:dyDescent="0.3">
      <c r="B4" s="5" t="s">
        <v>11</v>
      </c>
      <c r="D4" s="5" t="s">
        <v>13</v>
      </c>
      <c r="F4" s="5" t="s">
        <v>16</v>
      </c>
    </row>
    <row r="5" spans="1:6" x14ac:dyDescent="0.3">
      <c r="A5" t="s">
        <v>1</v>
      </c>
      <c r="B5" s="6">
        <v>4250</v>
      </c>
      <c r="D5" s="6">
        <v>4575</v>
      </c>
      <c r="F5" s="11">
        <f>D5-B5</f>
        <v>325</v>
      </c>
    </row>
    <row r="6" spans="1:6" x14ac:dyDescent="0.3">
      <c r="A6" t="s">
        <v>2</v>
      </c>
      <c r="B6" s="9">
        <v>700</v>
      </c>
      <c r="C6" s="10"/>
      <c r="D6" s="9">
        <v>0</v>
      </c>
      <c r="F6" s="11">
        <f t="shared" ref="F6:F8" si="0">D6-B6</f>
        <v>-700</v>
      </c>
    </row>
    <row r="7" spans="1:6" x14ac:dyDescent="0.3">
      <c r="A7" t="s">
        <v>15</v>
      </c>
      <c r="B7" s="7">
        <v>0</v>
      </c>
      <c r="D7" s="7">
        <v>10.83</v>
      </c>
      <c r="F7" s="12">
        <f t="shared" si="0"/>
        <v>10.83</v>
      </c>
    </row>
    <row r="8" spans="1:6" x14ac:dyDescent="0.3">
      <c r="B8" s="6">
        <f>SUM(B5:B6)</f>
        <v>4950</v>
      </c>
      <c r="D8" s="6">
        <f>SUM(D5:D7)</f>
        <v>4585.83</v>
      </c>
      <c r="F8" s="11">
        <f t="shared" si="0"/>
        <v>-364.17000000000007</v>
      </c>
    </row>
    <row r="9" spans="1:6" x14ac:dyDescent="0.3">
      <c r="B9" s="6"/>
      <c r="D9" s="6"/>
    </row>
    <row r="10" spans="1:6" x14ac:dyDescent="0.3">
      <c r="A10" t="s">
        <v>3</v>
      </c>
      <c r="B10" s="6">
        <v>1500</v>
      </c>
      <c r="D10" s="6">
        <v>1486.97</v>
      </c>
      <c r="F10" s="11">
        <f t="shared" ref="F10:F17" si="1">B10-D10</f>
        <v>13.029999999999973</v>
      </c>
    </row>
    <row r="11" spans="1:6" x14ac:dyDescent="0.3">
      <c r="A11" t="s">
        <v>14</v>
      </c>
      <c r="B11" s="6">
        <v>1300</v>
      </c>
      <c r="D11" s="6">
        <v>802.11</v>
      </c>
      <c r="F11" s="11">
        <f t="shared" si="1"/>
        <v>497.89</v>
      </c>
    </row>
    <row r="12" spans="1:6" x14ac:dyDescent="0.3">
      <c r="A12" t="s">
        <v>6</v>
      </c>
      <c r="B12" s="6">
        <v>500</v>
      </c>
      <c r="D12" s="6">
        <v>500</v>
      </c>
      <c r="F12" s="11">
        <f t="shared" si="1"/>
        <v>0</v>
      </c>
    </row>
    <row r="13" spans="1:6" x14ac:dyDescent="0.3">
      <c r="A13" t="s">
        <v>7</v>
      </c>
      <c r="B13" s="6">
        <v>150</v>
      </c>
      <c r="D13" s="6">
        <v>99</v>
      </c>
      <c r="F13" s="11">
        <f t="shared" si="1"/>
        <v>51</v>
      </c>
    </row>
    <row r="14" spans="1:6" x14ac:dyDescent="0.3">
      <c r="A14" t="s">
        <v>8</v>
      </c>
      <c r="B14" s="6">
        <v>500</v>
      </c>
      <c r="D14" s="6">
        <v>24.83</v>
      </c>
      <c r="F14" s="11">
        <f t="shared" si="1"/>
        <v>475.17</v>
      </c>
    </row>
    <row r="15" spans="1:6" x14ac:dyDescent="0.3">
      <c r="A15" t="s">
        <v>9</v>
      </c>
      <c r="B15" s="6">
        <v>1000</v>
      </c>
      <c r="D15" s="6">
        <v>672</v>
      </c>
      <c r="F15" s="11">
        <f t="shared" si="1"/>
        <v>328</v>
      </c>
    </row>
    <row r="16" spans="1:6" x14ac:dyDescent="0.3">
      <c r="A16" t="s">
        <v>10</v>
      </c>
      <c r="B16" s="7">
        <v>150</v>
      </c>
      <c r="D16" s="7">
        <v>102.88</v>
      </c>
      <c r="F16" s="12">
        <f t="shared" si="1"/>
        <v>47.120000000000005</v>
      </c>
    </row>
    <row r="17" spans="1:6" x14ac:dyDescent="0.3">
      <c r="B17" s="6">
        <f>SUM(B10:B16)</f>
        <v>5100</v>
      </c>
      <c r="D17" s="6">
        <f>SUM(D10:D16)</f>
        <v>3687.79</v>
      </c>
      <c r="F17" s="11">
        <f t="shared" si="1"/>
        <v>1412.21</v>
      </c>
    </row>
    <row r="18" spans="1:6" x14ac:dyDescent="0.3">
      <c r="B18" s="6"/>
      <c r="D18" s="6"/>
    </row>
    <row r="19" spans="1:6" ht="15" thickBot="1" x14ac:dyDescent="0.35">
      <c r="A19" t="s">
        <v>12</v>
      </c>
      <c r="B19" s="8">
        <f>+B8-B17</f>
        <v>-150</v>
      </c>
      <c r="D19" s="8">
        <f>+D8-D17</f>
        <v>898.04</v>
      </c>
      <c r="F19" s="13">
        <f>F17+F8</f>
        <v>1048.04</v>
      </c>
    </row>
    <row r="20" spans="1:6" ht="15" thickTop="1" x14ac:dyDescent="0.3">
      <c r="B20" s="1"/>
    </row>
    <row r="21" spans="1:6" x14ac:dyDescent="0.3">
      <c r="B21" s="1"/>
    </row>
    <row r="22" spans="1:6" x14ac:dyDescent="0.3">
      <c r="B22" s="1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workbookViewId="0">
      <selection activeCell="E15" sqref="E15"/>
    </sheetView>
  </sheetViews>
  <sheetFormatPr defaultRowHeight="14.4" x14ac:dyDescent="0.3"/>
  <cols>
    <col min="1" max="1" width="36.6640625" bestFit="1" customWidth="1"/>
    <col min="2" max="2" width="11.5546875" bestFit="1" customWidth="1"/>
    <col min="3" max="3" width="4.33203125" customWidth="1"/>
    <col min="4" max="4" width="9.5546875" bestFit="1" customWidth="1"/>
    <col min="5" max="5" width="10.6640625" bestFit="1" customWidth="1"/>
    <col min="6" max="6" width="1.5546875" customWidth="1"/>
    <col min="7" max="7" width="53.5546875" bestFit="1" customWidth="1"/>
  </cols>
  <sheetData>
    <row r="1" spans="1:7" ht="18" x14ac:dyDescent="0.35">
      <c r="A1" s="34" t="s">
        <v>35</v>
      </c>
    </row>
    <row r="2" spans="1:7" ht="18" x14ac:dyDescent="0.35">
      <c r="A2" s="34" t="s">
        <v>26</v>
      </c>
    </row>
    <row r="3" spans="1:7" ht="15.6" x14ac:dyDescent="0.3">
      <c r="B3" s="25">
        <v>2013</v>
      </c>
      <c r="D3" s="64">
        <v>2012</v>
      </c>
      <c r="E3" s="64"/>
      <c r="F3" s="64"/>
      <c r="G3" s="64"/>
    </row>
    <row r="4" spans="1:7" ht="15.6" x14ac:dyDescent="0.3">
      <c r="B4" s="26" t="s">
        <v>21</v>
      </c>
      <c r="D4" s="16" t="s">
        <v>21</v>
      </c>
      <c r="E4" s="17" t="s">
        <v>20</v>
      </c>
      <c r="F4" s="17"/>
      <c r="G4" s="24"/>
    </row>
    <row r="5" spans="1:7" s="14" customFormat="1" ht="15.6" x14ac:dyDescent="0.3">
      <c r="A5"/>
      <c r="B5" s="27"/>
      <c r="D5" s="18"/>
      <c r="E5" s="19" t="s">
        <v>22</v>
      </c>
      <c r="F5" s="19"/>
      <c r="G5" s="20"/>
    </row>
    <row r="6" spans="1:7" x14ac:dyDescent="0.3">
      <c r="A6" t="s">
        <v>1</v>
      </c>
      <c r="B6" s="27">
        <v>4250</v>
      </c>
      <c r="D6" s="21">
        <v>4250</v>
      </c>
      <c r="E6" s="15">
        <v>4600</v>
      </c>
      <c r="F6" s="15"/>
      <c r="G6" s="20" t="s">
        <v>25</v>
      </c>
    </row>
    <row r="7" spans="1:7" x14ac:dyDescent="0.3">
      <c r="A7" t="s">
        <v>2</v>
      </c>
      <c r="B7" s="28">
        <v>0</v>
      </c>
      <c r="D7" s="22">
        <v>700</v>
      </c>
      <c r="E7" s="2">
        <v>0</v>
      </c>
      <c r="F7" s="15"/>
      <c r="G7" s="20" t="s">
        <v>32</v>
      </c>
    </row>
    <row r="8" spans="1:7" x14ac:dyDescent="0.3">
      <c r="B8" s="27">
        <f>SUM(B6:B7)</f>
        <v>4250</v>
      </c>
      <c r="D8" s="21">
        <f>SUM(D6:D7)</f>
        <v>4950</v>
      </c>
      <c r="E8" s="15">
        <f>SUM(E6:E7)</f>
        <v>4600</v>
      </c>
      <c r="F8" s="15"/>
      <c r="G8" s="20"/>
    </row>
    <row r="9" spans="1:7" x14ac:dyDescent="0.3">
      <c r="B9" s="27"/>
      <c r="D9" s="21"/>
      <c r="E9" s="15"/>
      <c r="F9" s="15"/>
      <c r="G9" s="20"/>
    </row>
    <row r="10" spans="1:7" x14ac:dyDescent="0.3">
      <c r="A10" t="s">
        <v>3</v>
      </c>
      <c r="B10" s="27">
        <v>1650</v>
      </c>
      <c r="D10" s="21">
        <v>1500</v>
      </c>
      <c r="E10" s="15">
        <v>1487</v>
      </c>
      <c r="F10" s="15"/>
      <c r="G10" s="20"/>
    </row>
    <row r="11" spans="1:7" x14ac:dyDescent="0.3">
      <c r="A11" t="s">
        <v>19</v>
      </c>
      <c r="B11" s="27">
        <v>0</v>
      </c>
      <c r="D11" s="21">
        <v>500</v>
      </c>
      <c r="E11" s="15">
        <v>0</v>
      </c>
      <c r="F11" s="15"/>
      <c r="G11" s="20"/>
    </row>
    <row r="12" spans="1:7" x14ac:dyDescent="0.3">
      <c r="A12" t="s">
        <v>42</v>
      </c>
      <c r="B12" s="27">
        <v>400</v>
      </c>
      <c r="D12" s="21">
        <v>800</v>
      </c>
      <c r="E12" s="15">
        <f>171+107+396+26</f>
        <v>700</v>
      </c>
      <c r="F12" s="15"/>
      <c r="G12" s="20" t="s">
        <v>33</v>
      </c>
    </row>
    <row r="13" spans="1:7" x14ac:dyDescent="0.3">
      <c r="A13" t="s">
        <v>6</v>
      </c>
      <c r="B13" s="27">
        <v>500</v>
      </c>
      <c r="D13" s="21">
        <v>500</v>
      </c>
      <c r="E13" s="15">
        <v>500</v>
      </c>
      <c r="F13" s="15"/>
      <c r="G13" s="20"/>
    </row>
    <row r="14" spans="1:7" x14ac:dyDescent="0.3">
      <c r="A14" t="s">
        <v>7</v>
      </c>
      <c r="B14" s="27">
        <v>150</v>
      </c>
      <c r="D14" s="21">
        <v>150</v>
      </c>
      <c r="E14" s="15">
        <v>249</v>
      </c>
      <c r="F14" s="15"/>
      <c r="G14" s="20" t="s">
        <v>23</v>
      </c>
    </row>
    <row r="15" spans="1:7" x14ac:dyDescent="0.3">
      <c r="A15" t="s">
        <v>18</v>
      </c>
      <c r="B15" s="27">
        <v>200</v>
      </c>
      <c r="D15" s="21">
        <v>500</v>
      </c>
      <c r="E15" s="15">
        <f>43+105+25+44</f>
        <v>217</v>
      </c>
      <c r="F15" s="15"/>
      <c r="G15" s="20" t="s">
        <v>34</v>
      </c>
    </row>
    <row r="16" spans="1:7" x14ac:dyDescent="0.3">
      <c r="A16" t="s">
        <v>9</v>
      </c>
      <c r="B16" s="27">
        <v>500</v>
      </c>
      <c r="D16" s="21">
        <v>1000</v>
      </c>
      <c r="E16" s="15">
        <f>672+60</f>
        <v>732</v>
      </c>
      <c r="F16" s="15"/>
      <c r="G16" s="20" t="s">
        <v>24</v>
      </c>
    </row>
    <row r="17" spans="1:7" x14ac:dyDescent="0.3">
      <c r="A17" t="s">
        <v>10</v>
      </c>
      <c r="B17" s="28">
        <v>150</v>
      </c>
      <c r="D17" s="22">
        <v>150</v>
      </c>
      <c r="E17" s="2">
        <v>112</v>
      </c>
      <c r="F17" s="15"/>
      <c r="G17" s="20"/>
    </row>
    <row r="18" spans="1:7" x14ac:dyDescent="0.3">
      <c r="B18" s="27">
        <f>SUM(B10:B17)</f>
        <v>3550</v>
      </c>
      <c r="D18" s="21">
        <f>SUM(D10:D17)</f>
        <v>5100</v>
      </c>
      <c r="E18" s="15">
        <f>SUM(E10:E17)</f>
        <v>3997</v>
      </c>
      <c r="F18" s="15"/>
      <c r="G18" s="20"/>
    </row>
    <row r="19" spans="1:7" x14ac:dyDescent="0.3">
      <c r="B19" s="27"/>
      <c r="D19" s="21"/>
      <c r="E19" s="15"/>
      <c r="F19" s="15"/>
      <c r="G19" s="20"/>
    </row>
    <row r="20" spans="1:7" x14ac:dyDescent="0.3">
      <c r="A20" t="s">
        <v>12</v>
      </c>
      <c r="B20" s="28">
        <f>+B8-B18</f>
        <v>700</v>
      </c>
      <c r="D20" s="22">
        <f>+D8-D18</f>
        <v>-150</v>
      </c>
      <c r="E20" s="2">
        <f>+E8-E18</f>
        <v>603</v>
      </c>
      <c r="F20" s="2"/>
      <c r="G20" s="23"/>
    </row>
    <row r="21" spans="1:7" x14ac:dyDescent="0.3">
      <c r="B21" s="29"/>
    </row>
    <row r="22" spans="1:7" x14ac:dyDescent="0.3">
      <c r="A22" t="s">
        <v>30</v>
      </c>
      <c r="B22" s="30">
        <v>16094</v>
      </c>
    </row>
    <row r="23" spans="1:7" x14ac:dyDescent="0.3">
      <c r="A23" t="s">
        <v>28</v>
      </c>
      <c r="B23" s="31">
        <f>+B20</f>
        <v>700</v>
      </c>
    </row>
    <row r="24" spans="1:7" x14ac:dyDescent="0.3">
      <c r="A24" t="s">
        <v>31</v>
      </c>
      <c r="B24" s="32">
        <f>SUM(B22:B23)</f>
        <v>16794</v>
      </c>
    </row>
    <row r="25" spans="1:7" x14ac:dyDescent="0.3">
      <c r="B25" s="33"/>
    </row>
    <row r="26" spans="1:7" x14ac:dyDescent="0.3">
      <c r="A26" t="s">
        <v>27</v>
      </c>
      <c r="B26" s="31">
        <v>2500</v>
      </c>
    </row>
    <row r="27" spans="1:7" x14ac:dyDescent="0.3">
      <c r="A27" t="s">
        <v>29</v>
      </c>
      <c r="B27" s="32">
        <f>B24-B26</f>
        <v>14294</v>
      </c>
    </row>
  </sheetData>
  <mergeCells count="1">
    <mergeCell ref="D3:G3"/>
  </mergeCells>
  <pageMargins left="0.45" right="0.2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9"/>
  <sheetViews>
    <sheetView workbookViewId="0">
      <selection activeCell="A25" sqref="A25:A26"/>
    </sheetView>
  </sheetViews>
  <sheetFormatPr defaultRowHeight="14.4" x14ac:dyDescent="0.3"/>
  <cols>
    <col min="1" max="1" width="49.44140625" customWidth="1"/>
    <col min="2" max="2" width="11.5546875" style="35" bestFit="1" customWidth="1"/>
    <col min="3" max="3" width="4.33203125" customWidth="1"/>
  </cols>
  <sheetData>
    <row r="1" spans="1:2" ht="18" x14ac:dyDescent="0.35">
      <c r="A1" s="34" t="s">
        <v>35</v>
      </c>
    </row>
    <row r="2" spans="1:2" ht="18" x14ac:dyDescent="0.35">
      <c r="A2" s="34" t="s">
        <v>26</v>
      </c>
    </row>
    <row r="3" spans="1:2" ht="15.6" x14ac:dyDescent="0.3">
      <c r="B3" s="36"/>
    </row>
    <row r="4" spans="1:2" ht="15.6" x14ac:dyDescent="0.3">
      <c r="B4" s="36"/>
    </row>
    <row r="5" spans="1:2" s="14" customFormat="1" ht="15.6" x14ac:dyDescent="0.3">
      <c r="A5" s="37" t="s">
        <v>36</v>
      </c>
      <c r="B5" s="38"/>
    </row>
    <row r="6" spans="1:2" x14ac:dyDescent="0.3">
      <c r="A6" t="s">
        <v>1</v>
      </c>
      <c r="B6" s="39">
        <v>4250</v>
      </c>
    </row>
    <row r="7" spans="1:2" x14ac:dyDescent="0.3">
      <c r="B7" s="38"/>
    </row>
    <row r="8" spans="1:2" x14ac:dyDescent="0.3">
      <c r="A8" s="37" t="s">
        <v>37</v>
      </c>
      <c r="B8" s="38"/>
    </row>
    <row r="9" spans="1:2" x14ac:dyDescent="0.3">
      <c r="A9" t="s">
        <v>3</v>
      </c>
      <c r="B9" s="38">
        <v>1650</v>
      </c>
    </row>
    <row r="10" spans="1:2" x14ac:dyDescent="0.3">
      <c r="A10" t="s">
        <v>5</v>
      </c>
      <c r="B10" s="38">
        <v>400</v>
      </c>
    </row>
    <row r="11" spans="1:2" x14ac:dyDescent="0.3">
      <c r="A11" t="s">
        <v>6</v>
      </c>
      <c r="B11" s="38">
        <v>500</v>
      </c>
    </row>
    <row r="12" spans="1:2" x14ac:dyDescent="0.3">
      <c r="A12" t="s">
        <v>7</v>
      </c>
      <c r="B12" s="38">
        <v>150</v>
      </c>
    </row>
    <row r="13" spans="1:2" x14ac:dyDescent="0.3">
      <c r="A13" t="s">
        <v>18</v>
      </c>
      <c r="B13" s="38">
        <v>200</v>
      </c>
    </row>
    <row r="14" spans="1:2" x14ac:dyDescent="0.3">
      <c r="A14" t="s">
        <v>9</v>
      </c>
      <c r="B14" s="38">
        <v>500</v>
      </c>
    </row>
    <row r="15" spans="1:2" x14ac:dyDescent="0.3">
      <c r="A15" t="s">
        <v>10</v>
      </c>
      <c r="B15" s="39">
        <v>150</v>
      </c>
    </row>
    <row r="16" spans="1:2" x14ac:dyDescent="0.3">
      <c r="B16" s="38">
        <f>SUM(B9:B15)</f>
        <v>3550</v>
      </c>
    </row>
    <row r="17" spans="1:2" x14ac:dyDescent="0.3">
      <c r="B17" s="38"/>
    </row>
    <row r="18" spans="1:2" ht="15" thickBot="1" x14ac:dyDescent="0.35">
      <c r="A18" t="s">
        <v>12</v>
      </c>
      <c r="B18" s="40">
        <f>+B6-B16</f>
        <v>700</v>
      </c>
    </row>
    <row r="19" spans="1:2" ht="15" thickTop="1" x14ac:dyDescent="0.3">
      <c r="B19" s="38"/>
    </row>
    <row r="20" spans="1:2" x14ac:dyDescent="0.3">
      <c r="B20" s="38"/>
    </row>
    <row r="21" spans="1:2" x14ac:dyDescent="0.3">
      <c r="A21" t="s">
        <v>38</v>
      </c>
      <c r="B21" s="41">
        <v>16072</v>
      </c>
    </row>
    <row r="22" spans="1:2" x14ac:dyDescent="0.3">
      <c r="A22" t="s">
        <v>28</v>
      </c>
      <c r="B22" s="42">
        <f>+B18</f>
        <v>700</v>
      </c>
    </row>
    <row r="23" spans="1:2" x14ac:dyDescent="0.3">
      <c r="A23" t="s">
        <v>39</v>
      </c>
      <c r="B23" s="43">
        <f>SUM(B21:B22)</f>
        <v>16772</v>
      </c>
    </row>
    <row r="25" spans="1:2" x14ac:dyDescent="0.3">
      <c r="A25" t="s">
        <v>40</v>
      </c>
      <c r="B25" s="42">
        <v>2500</v>
      </c>
    </row>
    <row r="26" spans="1:2" x14ac:dyDescent="0.3">
      <c r="A26" t="s">
        <v>29</v>
      </c>
      <c r="B26" s="43">
        <f>B23-B25</f>
        <v>14272</v>
      </c>
    </row>
    <row r="29" spans="1:2" x14ac:dyDescent="0.3">
      <c r="A29" t="s">
        <v>41</v>
      </c>
    </row>
  </sheetData>
  <pageMargins left="0.45" right="0.2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1"/>
  <sheetViews>
    <sheetView workbookViewId="0">
      <selection activeCell="B4" sqref="B4:B18"/>
    </sheetView>
  </sheetViews>
  <sheetFormatPr defaultRowHeight="14.4" x14ac:dyDescent="0.3"/>
  <cols>
    <col min="1" max="1" width="36.6640625" bestFit="1" customWidth="1"/>
    <col min="2" max="2" width="9.5546875" bestFit="1" customWidth="1"/>
  </cols>
  <sheetData>
    <row r="1" spans="1:2" x14ac:dyDescent="0.3">
      <c r="A1" t="s">
        <v>0</v>
      </c>
    </row>
    <row r="2" spans="1:2" x14ac:dyDescent="0.3">
      <c r="A2" t="s">
        <v>11</v>
      </c>
    </row>
    <row r="3" spans="1:2" x14ac:dyDescent="0.3">
      <c r="B3" s="1"/>
    </row>
    <row r="4" spans="1:2" x14ac:dyDescent="0.3">
      <c r="A4" t="s">
        <v>1</v>
      </c>
      <c r="B4" s="1">
        <v>4250</v>
      </c>
    </row>
    <row r="5" spans="1:2" x14ac:dyDescent="0.3">
      <c r="A5" t="s">
        <v>2</v>
      </c>
      <c r="B5" s="2">
        <v>700</v>
      </c>
    </row>
    <row r="6" spans="1:2" x14ac:dyDescent="0.3">
      <c r="B6" s="1">
        <f>SUM(B4:B5)</f>
        <v>4950</v>
      </c>
    </row>
    <row r="7" spans="1:2" x14ac:dyDescent="0.3">
      <c r="B7" s="1"/>
    </row>
    <row r="8" spans="1:2" x14ac:dyDescent="0.3">
      <c r="A8" t="s">
        <v>3</v>
      </c>
      <c r="B8" s="1">
        <v>1500</v>
      </c>
    </row>
    <row r="9" spans="1:2" x14ac:dyDescent="0.3">
      <c r="A9" t="s">
        <v>4</v>
      </c>
      <c r="B9" s="1">
        <v>500</v>
      </c>
    </row>
    <row r="10" spans="1:2" x14ac:dyDescent="0.3">
      <c r="A10" t="s">
        <v>5</v>
      </c>
      <c r="B10" s="1">
        <v>800</v>
      </c>
    </row>
    <row r="11" spans="1:2" x14ac:dyDescent="0.3">
      <c r="A11" t="s">
        <v>6</v>
      </c>
      <c r="B11" s="1">
        <v>500</v>
      </c>
    </row>
    <row r="12" spans="1:2" x14ac:dyDescent="0.3">
      <c r="A12" t="s">
        <v>7</v>
      </c>
      <c r="B12" s="1">
        <v>150</v>
      </c>
    </row>
    <row r="13" spans="1:2" x14ac:dyDescent="0.3">
      <c r="A13" t="s">
        <v>8</v>
      </c>
      <c r="B13" s="1">
        <v>500</v>
      </c>
    </row>
    <row r="14" spans="1:2" x14ac:dyDescent="0.3">
      <c r="A14" t="s">
        <v>9</v>
      </c>
      <c r="B14" s="1">
        <v>1000</v>
      </c>
    </row>
    <row r="15" spans="1:2" x14ac:dyDescent="0.3">
      <c r="A15" t="s">
        <v>10</v>
      </c>
      <c r="B15" s="2">
        <v>150</v>
      </c>
    </row>
    <row r="16" spans="1:2" x14ac:dyDescent="0.3">
      <c r="B16" s="1">
        <f>SUM(B8:B15)</f>
        <v>5100</v>
      </c>
    </row>
    <row r="17" spans="1:2" x14ac:dyDescent="0.3">
      <c r="B17" s="1"/>
    </row>
    <row r="18" spans="1:2" ht="15" thickBot="1" x14ac:dyDescent="0.35">
      <c r="A18" t="s">
        <v>12</v>
      </c>
      <c r="B18" s="3">
        <f>+B6-B16</f>
        <v>-150</v>
      </c>
    </row>
    <row r="19" spans="1:2" ht="15" thickTop="1" x14ac:dyDescent="0.3">
      <c r="B19" s="1"/>
    </row>
    <row r="20" spans="1:2" x14ac:dyDescent="0.3">
      <c r="B20" s="1"/>
    </row>
    <row r="21" spans="1:2" x14ac:dyDescent="0.3">
      <c r="B21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7"/>
  <sheetViews>
    <sheetView workbookViewId="0">
      <selection activeCell="A26" sqref="A26"/>
    </sheetView>
  </sheetViews>
  <sheetFormatPr defaultRowHeight="14.4" x14ac:dyDescent="0.3"/>
  <cols>
    <col min="1" max="1" width="7" customWidth="1"/>
    <col min="2" max="2" width="30.5546875" customWidth="1"/>
    <col min="3" max="3" width="11.5546875" bestFit="1" customWidth="1"/>
    <col min="4" max="4" width="4.33203125" customWidth="1"/>
    <col min="5" max="5" width="10.33203125" bestFit="1" customWidth="1"/>
    <col min="6" max="6" width="10.6640625" bestFit="1" customWidth="1"/>
    <col min="7" max="7" width="1.5546875" customWidth="1"/>
    <col min="8" max="8" width="53.5546875" bestFit="1" customWidth="1"/>
    <col min="9" max="9" width="11.5546875" bestFit="1" customWidth="1"/>
  </cols>
  <sheetData>
    <row r="1" spans="1:8" ht="18" x14ac:dyDescent="0.35">
      <c r="A1" s="34" t="s">
        <v>35</v>
      </c>
      <c r="B1" s="34"/>
    </row>
    <row r="2" spans="1:8" ht="18" x14ac:dyDescent="0.35">
      <c r="A2" s="34" t="s">
        <v>43</v>
      </c>
      <c r="B2" s="34"/>
    </row>
    <row r="3" spans="1:8" ht="15.6" x14ac:dyDescent="0.3">
      <c r="C3" s="25">
        <v>2014</v>
      </c>
      <c r="E3" s="64">
        <v>2013</v>
      </c>
      <c r="F3" s="64"/>
      <c r="G3" s="64"/>
      <c r="H3" s="64"/>
    </row>
    <row r="4" spans="1:8" ht="15.6" x14ac:dyDescent="0.3">
      <c r="C4" s="26" t="s">
        <v>21</v>
      </c>
      <c r="E4" s="16" t="s">
        <v>21</v>
      </c>
      <c r="F4" s="17" t="s">
        <v>20</v>
      </c>
      <c r="G4" s="17"/>
      <c r="H4" s="24"/>
    </row>
    <row r="5" spans="1:8" s="14" customFormat="1" ht="15.6" x14ac:dyDescent="0.3">
      <c r="A5" s="44" t="s">
        <v>51</v>
      </c>
      <c r="B5"/>
      <c r="C5" s="27"/>
      <c r="E5" s="18"/>
      <c r="F5" s="19" t="s">
        <v>44</v>
      </c>
      <c r="G5" s="19"/>
      <c r="H5" s="20"/>
    </row>
    <row r="6" spans="1:8" x14ac:dyDescent="0.3">
      <c r="A6" t="s">
        <v>1</v>
      </c>
      <c r="C6" s="27">
        <v>4250</v>
      </c>
      <c r="E6" s="21">
        <v>4250</v>
      </c>
      <c r="F6" s="15">
        <v>4375</v>
      </c>
      <c r="G6" s="15"/>
      <c r="H6" s="20" t="s">
        <v>53</v>
      </c>
    </row>
    <row r="7" spans="1:8" ht="7.5" customHeight="1" x14ac:dyDescent="0.3">
      <c r="C7" s="27"/>
      <c r="E7" s="21"/>
      <c r="F7" s="15"/>
      <c r="G7" s="15"/>
      <c r="H7" s="20"/>
    </row>
    <row r="8" spans="1:8" x14ac:dyDescent="0.3">
      <c r="A8" s="44" t="s">
        <v>52</v>
      </c>
      <c r="C8" s="27"/>
      <c r="E8" s="21"/>
      <c r="F8" s="15"/>
      <c r="G8" s="15"/>
      <c r="H8" s="20"/>
    </row>
    <row r="9" spans="1:8" x14ac:dyDescent="0.3">
      <c r="A9" t="s">
        <v>3</v>
      </c>
      <c r="C9" s="27">
        <v>1650</v>
      </c>
      <c r="E9" s="21">
        <v>1650</v>
      </c>
      <c r="F9" s="15">
        <v>1262</v>
      </c>
      <c r="G9" s="15"/>
      <c r="H9" s="20" t="s">
        <v>54</v>
      </c>
    </row>
    <row r="10" spans="1:8" x14ac:dyDescent="0.3">
      <c r="A10" t="s">
        <v>5</v>
      </c>
      <c r="C10" s="27">
        <v>425</v>
      </c>
      <c r="E10" s="21">
        <v>400</v>
      </c>
      <c r="F10" s="15">
        <f>83+285+46+15</f>
        <v>429</v>
      </c>
      <c r="G10" s="15"/>
      <c r="H10" s="20" t="s">
        <v>56</v>
      </c>
    </row>
    <row r="11" spans="1:8" x14ac:dyDescent="0.3">
      <c r="A11" t="s">
        <v>6</v>
      </c>
      <c r="C11" s="27">
        <v>1005</v>
      </c>
      <c r="E11" s="21">
        <v>500</v>
      </c>
      <c r="F11" s="15">
        <v>1005</v>
      </c>
      <c r="G11" s="15"/>
      <c r="H11" s="20" t="s">
        <v>46</v>
      </c>
    </row>
    <row r="12" spans="1:8" x14ac:dyDescent="0.3">
      <c r="A12" t="s">
        <v>7</v>
      </c>
      <c r="C12" s="27">
        <v>100</v>
      </c>
      <c r="E12" s="21">
        <v>150</v>
      </c>
      <c r="F12" s="15">
        <v>99</v>
      </c>
      <c r="G12" s="15"/>
      <c r="H12" s="20"/>
    </row>
    <row r="13" spans="1:8" x14ac:dyDescent="0.3">
      <c r="A13" t="s">
        <v>18</v>
      </c>
      <c r="C13" s="27">
        <v>200</v>
      </c>
      <c r="E13" s="21">
        <v>200</v>
      </c>
      <c r="F13" s="15">
        <f>50+21+13+44</f>
        <v>128</v>
      </c>
      <c r="G13" s="15"/>
      <c r="H13" s="20"/>
    </row>
    <row r="14" spans="1:8" x14ac:dyDescent="0.3">
      <c r="A14" t="s">
        <v>9</v>
      </c>
      <c r="C14" s="27">
        <v>500</v>
      </c>
      <c r="E14" s="21">
        <v>500</v>
      </c>
      <c r="F14" s="15">
        <f>571+10</f>
        <v>581</v>
      </c>
      <c r="G14" s="15"/>
      <c r="H14" s="20" t="s">
        <v>45</v>
      </c>
    </row>
    <row r="15" spans="1:8" x14ac:dyDescent="0.3">
      <c r="A15" t="s">
        <v>10</v>
      </c>
      <c r="C15" s="27">
        <v>276</v>
      </c>
      <c r="E15" s="21">
        <v>150</v>
      </c>
      <c r="F15" s="15">
        <v>174</v>
      </c>
      <c r="G15" s="15"/>
      <c r="H15" s="20" t="s">
        <v>47</v>
      </c>
    </row>
    <row r="16" spans="1:8" ht="6" customHeight="1" x14ac:dyDescent="0.3">
      <c r="C16" s="27"/>
      <c r="E16" s="21"/>
      <c r="F16" s="15"/>
      <c r="G16" s="15"/>
      <c r="H16" s="20"/>
    </row>
    <row r="17" spans="1:9" x14ac:dyDescent="0.3">
      <c r="A17" t="s">
        <v>50</v>
      </c>
      <c r="C17" s="27"/>
      <c r="E17" s="21">
        <v>2500</v>
      </c>
      <c r="F17" s="15"/>
      <c r="G17" s="15"/>
      <c r="H17" s="20"/>
    </row>
    <row r="18" spans="1:9" x14ac:dyDescent="0.3">
      <c r="B18" t="s">
        <v>55</v>
      </c>
      <c r="C18" s="27">
        <v>0</v>
      </c>
      <c r="E18" s="21"/>
      <c r="F18" s="15">
        <v>628</v>
      </c>
      <c r="G18" s="15"/>
      <c r="H18" s="20" t="s">
        <v>60</v>
      </c>
    </row>
    <row r="19" spans="1:9" x14ac:dyDescent="0.3">
      <c r="B19" t="s">
        <v>48</v>
      </c>
      <c r="C19" s="28">
        <v>125</v>
      </c>
      <c r="E19" s="22"/>
      <c r="F19" s="2">
        <v>146</v>
      </c>
      <c r="G19" s="15"/>
      <c r="H19" s="20" t="s">
        <v>58</v>
      </c>
    </row>
    <row r="20" spans="1:9" x14ac:dyDescent="0.3">
      <c r="C20" s="27">
        <f>SUM(C9:C19)</f>
        <v>4281</v>
      </c>
      <c r="E20" s="21">
        <f>SUM(E9:E19)</f>
        <v>6050</v>
      </c>
      <c r="F20" s="15">
        <f>SUM(F9:F19)</f>
        <v>4452</v>
      </c>
      <c r="G20" s="15"/>
      <c r="H20" s="20"/>
    </row>
    <row r="21" spans="1:9" x14ac:dyDescent="0.3">
      <c r="C21" s="27"/>
      <c r="E21" s="21"/>
      <c r="F21" s="15"/>
      <c r="G21" s="15"/>
      <c r="H21" s="20"/>
    </row>
    <row r="22" spans="1:9" x14ac:dyDescent="0.3">
      <c r="A22" t="s">
        <v>12</v>
      </c>
      <c r="C22" s="28">
        <f>C6-C20</f>
        <v>-31</v>
      </c>
      <c r="E22" s="47">
        <f t="shared" ref="E22:F22" si="0">E6-E20</f>
        <v>-1800</v>
      </c>
      <c r="F22" s="45">
        <f t="shared" si="0"/>
        <v>-77</v>
      </c>
      <c r="G22" s="2"/>
      <c r="H22" s="46" t="s">
        <v>57</v>
      </c>
    </row>
    <row r="23" spans="1:9" x14ac:dyDescent="0.3">
      <c r="C23" s="29"/>
    </row>
    <row r="24" spans="1:9" x14ac:dyDescent="0.3">
      <c r="A24" t="s">
        <v>59</v>
      </c>
      <c r="C24" s="30">
        <v>16933</v>
      </c>
    </row>
    <row r="25" spans="1:9" x14ac:dyDescent="0.3">
      <c r="A25" t="s">
        <v>61</v>
      </c>
      <c r="C25" s="31">
        <f>+C22</f>
        <v>-31</v>
      </c>
    </row>
    <row r="26" spans="1:9" x14ac:dyDescent="0.3">
      <c r="A26" t="s">
        <v>49</v>
      </c>
      <c r="C26" s="32">
        <f>SUM(C24:C25)</f>
        <v>16902</v>
      </c>
      <c r="I26" s="11"/>
    </row>
    <row r="27" spans="1:9" x14ac:dyDescent="0.3">
      <c r="C27" s="35"/>
    </row>
  </sheetData>
  <mergeCells count="1">
    <mergeCell ref="E3:H3"/>
  </mergeCells>
  <pageMargins left="0.45" right="0.2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0"/>
  <sheetViews>
    <sheetView workbookViewId="0">
      <selection activeCell="E3" sqref="E3:E24"/>
    </sheetView>
  </sheetViews>
  <sheetFormatPr defaultRowHeight="14.4" x14ac:dyDescent="0.3"/>
  <cols>
    <col min="1" max="1" width="5.88671875" customWidth="1"/>
    <col min="2" max="2" width="42.33203125" customWidth="1"/>
    <col min="3" max="3" width="11.5546875" bestFit="1" customWidth="1"/>
    <col min="4" max="4" width="4.33203125" customWidth="1"/>
  </cols>
  <sheetData>
    <row r="1" spans="1:3" ht="18" x14ac:dyDescent="0.35">
      <c r="A1" s="34" t="s">
        <v>35</v>
      </c>
      <c r="B1" s="34"/>
    </row>
    <row r="2" spans="1:3" ht="18" x14ac:dyDescent="0.35">
      <c r="A2" s="34" t="s">
        <v>43</v>
      </c>
      <c r="B2" s="34"/>
      <c r="C2" s="35"/>
    </row>
    <row r="3" spans="1:3" ht="15.6" x14ac:dyDescent="0.3">
      <c r="C3" s="36">
        <v>2014</v>
      </c>
    </row>
    <row r="4" spans="1:3" ht="15.6" x14ac:dyDescent="0.3">
      <c r="C4" s="36" t="s">
        <v>21</v>
      </c>
    </row>
    <row r="5" spans="1:3" s="14" customFormat="1" ht="15.6" x14ac:dyDescent="0.3">
      <c r="A5" s="44" t="s">
        <v>51</v>
      </c>
      <c r="B5"/>
      <c r="C5" s="38"/>
    </row>
    <row r="6" spans="1:3" x14ac:dyDescent="0.3">
      <c r="A6" t="s">
        <v>1</v>
      </c>
      <c r="C6" s="38">
        <v>4250</v>
      </c>
    </row>
    <row r="7" spans="1:3" ht="7.5" customHeight="1" x14ac:dyDescent="0.3">
      <c r="C7" s="38"/>
    </row>
    <row r="8" spans="1:3" x14ac:dyDescent="0.3">
      <c r="A8" s="44" t="s">
        <v>52</v>
      </c>
      <c r="C8" s="38"/>
    </row>
    <row r="9" spans="1:3" x14ac:dyDescent="0.3">
      <c r="A9" t="s">
        <v>3</v>
      </c>
      <c r="C9" s="38">
        <v>1650</v>
      </c>
    </row>
    <row r="10" spans="1:3" x14ac:dyDescent="0.3">
      <c r="A10" t="s">
        <v>5</v>
      </c>
      <c r="C10" s="38">
        <v>425</v>
      </c>
    </row>
    <row r="11" spans="1:3" x14ac:dyDescent="0.3">
      <c r="A11" t="s">
        <v>6</v>
      </c>
      <c r="C11" s="38">
        <v>1005</v>
      </c>
    </row>
    <row r="12" spans="1:3" x14ac:dyDescent="0.3">
      <c r="A12" t="s">
        <v>7</v>
      </c>
      <c r="C12" s="38">
        <v>100</v>
      </c>
    </row>
    <row r="13" spans="1:3" x14ac:dyDescent="0.3">
      <c r="A13" t="s">
        <v>18</v>
      </c>
      <c r="C13" s="38">
        <v>200</v>
      </c>
    </row>
    <row r="14" spans="1:3" x14ac:dyDescent="0.3">
      <c r="A14" t="s">
        <v>9</v>
      </c>
      <c r="C14" s="38">
        <v>500</v>
      </c>
    </row>
    <row r="15" spans="1:3" x14ac:dyDescent="0.3">
      <c r="A15" t="s">
        <v>10</v>
      </c>
      <c r="C15" s="38">
        <v>276</v>
      </c>
    </row>
    <row r="16" spans="1:3" ht="6" customHeight="1" x14ac:dyDescent="0.3">
      <c r="C16" s="38"/>
    </row>
    <row r="17" spans="1:3" x14ac:dyDescent="0.3">
      <c r="A17" t="s">
        <v>50</v>
      </c>
      <c r="C17" s="38"/>
    </row>
    <row r="18" spans="1:3" x14ac:dyDescent="0.3">
      <c r="B18" t="s">
        <v>55</v>
      </c>
      <c r="C18" s="38">
        <v>0</v>
      </c>
    </row>
    <row r="19" spans="1:3" x14ac:dyDescent="0.3">
      <c r="B19" t="s">
        <v>48</v>
      </c>
      <c r="C19" s="39">
        <v>125</v>
      </c>
    </row>
    <row r="20" spans="1:3" x14ac:dyDescent="0.3">
      <c r="C20" s="49">
        <f>SUM(C9:C19)</f>
        <v>4281</v>
      </c>
    </row>
    <row r="21" spans="1:3" ht="9" customHeight="1" x14ac:dyDescent="0.3">
      <c r="C21" s="38"/>
    </row>
    <row r="22" spans="1:3" x14ac:dyDescent="0.3">
      <c r="A22" t="s">
        <v>12</v>
      </c>
      <c r="C22" s="38">
        <f>C6-C20</f>
        <v>-31</v>
      </c>
    </row>
    <row r="23" spans="1:3" x14ac:dyDescent="0.3">
      <c r="C23" s="48"/>
    </row>
    <row r="24" spans="1:3" x14ac:dyDescent="0.3">
      <c r="A24" t="s">
        <v>59</v>
      </c>
      <c r="C24" s="41">
        <v>16933</v>
      </c>
    </row>
    <row r="25" spans="1:3" x14ac:dyDescent="0.3">
      <c r="A25" t="s">
        <v>61</v>
      </c>
      <c r="C25" s="42">
        <f>+C22</f>
        <v>-31</v>
      </c>
    </row>
    <row r="26" spans="1:3" x14ac:dyDescent="0.3">
      <c r="A26" t="s">
        <v>49</v>
      </c>
      <c r="C26" s="43">
        <f>SUM(C24:C25)</f>
        <v>16902</v>
      </c>
    </row>
    <row r="27" spans="1:3" x14ac:dyDescent="0.3">
      <c r="C27" s="35"/>
    </row>
    <row r="28" spans="1:3" x14ac:dyDescent="0.3">
      <c r="C28" s="35"/>
    </row>
    <row r="29" spans="1:3" x14ac:dyDescent="0.3">
      <c r="C29" s="35"/>
    </row>
    <row r="30" spans="1:3" x14ac:dyDescent="0.3">
      <c r="C30" s="35"/>
    </row>
  </sheetData>
  <pageMargins left="1.58" right="0.2" top="0.97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7"/>
  <sheetViews>
    <sheetView workbookViewId="0">
      <selection activeCell="C3" sqref="C3:C23"/>
    </sheetView>
  </sheetViews>
  <sheetFormatPr defaultRowHeight="14.4" x14ac:dyDescent="0.3"/>
  <cols>
    <col min="1" max="1" width="5.88671875" customWidth="1"/>
    <col min="2" max="2" width="42.33203125" customWidth="1"/>
    <col min="3" max="3" width="11.5546875" bestFit="1" customWidth="1"/>
    <col min="4" max="4" width="4.33203125" customWidth="1"/>
  </cols>
  <sheetData>
    <row r="1" spans="1:3" ht="18" x14ac:dyDescent="0.35">
      <c r="A1" s="34" t="s">
        <v>35</v>
      </c>
      <c r="B1" s="34"/>
    </row>
    <row r="2" spans="1:3" ht="18" x14ac:dyDescent="0.35">
      <c r="A2" s="34" t="s">
        <v>62</v>
      </c>
      <c r="B2" s="34"/>
      <c r="C2" s="35"/>
    </row>
    <row r="3" spans="1:3" ht="15.6" x14ac:dyDescent="0.3">
      <c r="C3" s="36">
        <v>2015</v>
      </c>
    </row>
    <row r="4" spans="1:3" ht="15.6" x14ac:dyDescent="0.3">
      <c r="C4" s="36" t="s">
        <v>21</v>
      </c>
    </row>
    <row r="5" spans="1:3" s="14" customFormat="1" ht="15.6" x14ac:dyDescent="0.3">
      <c r="A5" s="44" t="s">
        <v>51</v>
      </c>
      <c r="B5"/>
      <c r="C5" s="38"/>
    </row>
    <row r="6" spans="1:3" x14ac:dyDescent="0.3">
      <c r="A6" t="s">
        <v>1</v>
      </c>
      <c r="C6" s="38">
        <v>4250</v>
      </c>
    </row>
    <row r="7" spans="1:3" ht="7.5" customHeight="1" x14ac:dyDescent="0.3">
      <c r="C7" s="38"/>
    </row>
    <row r="8" spans="1:3" x14ac:dyDescent="0.3">
      <c r="A8" s="44" t="s">
        <v>52</v>
      </c>
      <c r="C8" s="38"/>
    </row>
    <row r="9" spans="1:3" x14ac:dyDescent="0.3">
      <c r="A9" t="s">
        <v>3</v>
      </c>
      <c r="C9" s="38">
        <v>1650</v>
      </c>
    </row>
    <row r="10" spans="1:3" x14ac:dyDescent="0.3">
      <c r="A10" t="s">
        <v>5</v>
      </c>
      <c r="C10" s="38">
        <v>425</v>
      </c>
    </row>
    <row r="11" spans="1:3" x14ac:dyDescent="0.3">
      <c r="A11" t="s">
        <v>6</v>
      </c>
      <c r="C11" s="38">
        <v>1050</v>
      </c>
    </row>
    <row r="12" spans="1:3" x14ac:dyDescent="0.3">
      <c r="A12" t="s">
        <v>7</v>
      </c>
      <c r="C12" s="38">
        <v>100</v>
      </c>
    </row>
    <row r="13" spans="1:3" x14ac:dyDescent="0.3">
      <c r="A13" t="s">
        <v>18</v>
      </c>
      <c r="C13" s="38">
        <v>200</v>
      </c>
    </row>
    <row r="14" spans="1:3" x14ac:dyDescent="0.3">
      <c r="A14" t="s">
        <v>9</v>
      </c>
      <c r="C14" s="38">
        <v>500</v>
      </c>
    </row>
    <row r="15" spans="1:3" x14ac:dyDescent="0.3">
      <c r="A15" t="s">
        <v>10</v>
      </c>
      <c r="C15" s="38">
        <v>276</v>
      </c>
    </row>
    <row r="16" spans="1:3" ht="6" customHeight="1" x14ac:dyDescent="0.3">
      <c r="C16" s="38"/>
    </row>
    <row r="17" spans="1:3" x14ac:dyDescent="0.3">
      <c r="C17" s="49">
        <f>SUM(C9:C16)</f>
        <v>4201</v>
      </c>
    </row>
    <row r="18" spans="1:3" ht="9" customHeight="1" x14ac:dyDescent="0.3">
      <c r="C18" s="38"/>
    </row>
    <row r="19" spans="1:3" x14ac:dyDescent="0.3">
      <c r="A19" t="s">
        <v>12</v>
      </c>
      <c r="C19" s="38">
        <f>C6-C17</f>
        <v>49</v>
      </c>
    </row>
    <row r="20" spans="1:3" x14ac:dyDescent="0.3">
      <c r="C20" s="48"/>
    </row>
    <row r="21" spans="1:3" x14ac:dyDescent="0.3">
      <c r="A21" t="s">
        <v>65</v>
      </c>
      <c r="C21" s="41">
        <v>16800</v>
      </c>
    </row>
    <row r="22" spans="1:3" x14ac:dyDescent="0.3">
      <c r="A22" t="s">
        <v>63</v>
      </c>
      <c r="C22" s="39">
        <f>+C19</f>
        <v>49</v>
      </c>
    </row>
    <row r="23" spans="1:3" x14ac:dyDescent="0.3">
      <c r="A23" t="s">
        <v>64</v>
      </c>
      <c r="C23" s="43">
        <f>SUM(C21:C22)</f>
        <v>16849</v>
      </c>
    </row>
    <row r="24" spans="1:3" x14ac:dyDescent="0.3">
      <c r="C24" s="35"/>
    </row>
    <row r="25" spans="1:3" x14ac:dyDescent="0.3">
      <c r="C25" s="35"/>
    </row>
    <row r="26" spans="1:3" x14ac:dyDescent="0.3">
      <c r="C26" s="35"/>
    </row>
    <row r="27" spans="1:3" x14ac:dyDescent="0.3">
      <c r="C27" s="35"/>
    </row>
  </sheetData>
  <pageMargins left="1.58" right="0.2" top="0.97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7"/>
  <sheetViews>
    <sheetView workbookViewId="0">
      <selection activeCell="A7" sqref="A7:XFD7"/>
    </sheetView>
  </sheetViews>
  <sheetFormatPr defaultRowHeight="14.4" x14ac:dyDescent="0.3"/>
  <cols>
    <col min="1" max="1" width="5.88671875" style="51" customWidth="1"/>
    <col min="2" max="2" width="42.33203125" style="51" customWidth="1"/>
    <col min="3" max="3" width="11.5546875" style="51" bestFit="1" customWidth="1"/>
    <col min="4" max="4" width="4.33203125" style="51" customWidth="1"/>
    <col min="5" max="5" width="9.6640625" style="51" bestFit="1" customWidth="1"/>
    <col min="6" max="16384" width="8.88671875" style="51"/>
  </cols>
  <sheetData>
    <row r="1" spans="1:5" ht="18" x14ac:dyDescent="0.35">
      <c r="A1" s="50" t="s">
        <v>35</v>
      </c>
      <c r="B1" s="50"/>
    </row>
    <row r="2" spans="1:5" ht="18" x14ac:dyDescent="0.35">
      <c r="A2" s="50" t="s">
        <v>67</v>
      </c>
      <c r="B2" s="50"/>
      <c r="C2" s="52"/>
    </row>
    <row r="3" spans="1:5" ht="15.6" x14ac:dyDescent="0.3">
      <c r="C3" s="53">
        <v>2017</v>
      </c>
      <c r="E3" s="54"/>
    </row>
    <row r="4" spans="1:5" ht="15.6" x14ac:dyDescent="0.3">
      <c r="C4" s="53" t="s">
        <v>21</v>
      </c>
    </row>
    <row r="5" spans="1:5" s="57" customFormat="1" ht="15.6" x14ac:dyDescent="0.3">
      <c r="A5" s="55" t="s">
        <v>51</v>
      </c>
      <c r="B5" s="51"/>
      <c r="C5" s="56"/>
    </row>
    <row r="6" spans="1:5" x14ac:dyDescent="0.3">
      <c r="A6" s="51" t="s">
        <v>1</v>
      </c>
      <c r="C6" s="56">
        <v>5125</v>
      </c>
    </row>
    <row r="7" spans="1:5" ht="15" customHeight="1" x14ac:dyDescent="0.3">
      <c r="C7" s="56"/>
    </row>
    <row r="8" spans="1:5" x14ac:dyDescent="0.3">
      <c r="A8" s="55" t="s">
        <v>52</v>
      </c>
      <c r="C8" s="56"/>
    </row>
    <row r="9" spans="1:5" x14ac:dyDescent="0.3">
      <c r="A9" s="51" t="s">
        <v>3</v>
      </c>
      <c r="C9" s="56">
        <v>2100</v>
      </c>
    </row>
    <row r="10" spans="1:5" x14ac:dyDescent="0.3">
      <c r="A10" s="51" t="s">
        <v>5</v>
      </c>
      <c r="C10" s="56">
        <v>500</v>
      </c>
    </row>
    <row r="11" spans="1:5" x14ac:dyDescent="0.3">
      <c r="A11" s="51" t="s">
        <v>6</v>
      </c>
      <c r="C11" s="56">
        <v>1075</v>
      </c>
    </row>
    <row r="12" spans="1:5" x14ac:dyDescent="0.3">
      <c r="A12" s="51" t="s">
        <v>7</v>
      </c>
      <c r="C12" s="56">
        <v>100</v>
      </c>
    </row>
    <row r="13" spans="1:5" x14ac:dyDescent="0.3">
      <c r="A13" s="51" t="s">
        <v>18</v>
      </c>
      <c r="C13" s="56">
        <v>500</v>
      </c>
    </row>
    <row r="14" spans="1:5" x14ac:dyDescent="0.3">
      <c r="A14" s="51" t="s">
        <v>9</v>
      </c>
      <c r="C14" s="56">
        <v>585</v>
      </c>
    </row>
    <row r="15" spans="1:5" x14ac:dyDescent="0.3">
      <c r="A15" s="51" t="s">
        <v>10</v>
      </c>
      <c r="C15" s="56">
        <v>150</v>
      </c>
    </row>
    <row r="16" spans="1:5" ht="6" customHeight="1" x14ac:dyDescent="0.3">
      <c r="C16" s="56"/>
    </row>
    <row r="17" spans="1:3" x14ac:dyDescent="0.3">
      <c r="C17" s="58">
        <f>SUM(C9:C16)</f>
        <v>5010</v>
      </c>
    </row>
    <row r="18" spans="1:3" ht="9" customHeight="1" x14ac:dyDescent="0.3">
      <c r="C18" s="56"/>
    </row>
    <row r="19" spans="1:3" x14ac:dyDescent="0.3">
      <c r="A19" s="51" t="s">
        <v>12</v>
      </c>
      <c r="C19" s="56">
        <f>C6-C17</f>
        <v>115</v>
      </c>
    </row>
    <row r="20" spans="1:3" x14ac:dyDescent="0.3">
      <c r="C20" s="59"/>
    </row>
    <row r="21" spans="1:3" x14ac:dyDescent="0.3">
      <c r="A21" s="51" t="s">
        <v>66</v>
      </c>
      <c r="B21" s="51" t="s">
        <v>68</v>
      </c>
      <c r="C21" s="60">
        <v>18100</v>
      </c>
    </row>
    <row r="22" spans="1:3" x14ac:dyDescent="0.3">
      <c r="A22" s="51" t="s">
        <v>69</v>
      </c>
      <c r="C22" s="61">
        <f>+C19</f>
        <v>115</v>
      </c>
    </row>
    <row r="23" spans="1:3" x14ac:dyDescent="0.3">
      <c r="A23" s="51" t="s">
        <v>70</v>
      </c>
      <c r="C23" s="62">
        <f>SUM(C21:C22)</f>
        <v>18215</v>
      </c>
    </row>
    <row r="24" spans="1:3" x14ac:dyDescent="0.3">
      <c r="C24" s="52"/>
    </row>
    <row r="25" spans="1:3" x14ac:dyDescent="0.3">
      <c r="C25" s="52"/>
    </row>
    <row r="26" spans="1:3" x14ac:dyDescent="0.3">
      <c r="C26" s="52"/>
    </row>
    <row r="27" spans="1:3" x14ac:dyDescent="0.3">
      <c r="C27" s="52"/>
    </row>
  </sheetData>
  <pageMargins left="1.58" right="0.2" top="0.97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7"/>
  <sheetViews>
    <sheetView tabSelected="1" workbookViewId="0">
      <selection activeCell="G27" sqref="G27"/>
    </sheetView>
  </sheetViews>
  <sheetFormatPr defaultRowHeight="14.4" x14ac:dyDescent="0.3"/>
  <sheetData>
    <row r="1" spans="1:7" x14ac:dyDescent="0.3">
      <c r="A1" t="s">
        <v>71</v>
      </c>
    </row>
    <row r="2" spans="1:7" x14ac:dyDescent="0.3">
      <c r="A2" t="s">
        <v>72</v>
      </c>
    </row>
    <row r="5" spans="1:7" x14ac:dyDescent="0.3">
      <c r="A5" s="44" t="s">
        <v>51</v>
      </c>
    </row>
    <row r="7" spans="1:7" x14ac:dyDescent="0.3">
      <c r="A7" t="s">
        <v>79</v>
      </c>
      <c r="G7" s="37">
        <v>4925</v>
      </c>
    </row>
    <row r="9" spans="1:7" x14ac:dyDescent="0.3">
      <c r="A9" s="44" t="s">
        <v>52</v>
      </c>
    </row>
    <row r="11" spans="1:7" x14ac:dyDescent="0.3">
      <c r="A11" t="s">
        <v>3</v>
      </c>
      <c r="G11">
        <v>2100</v>
      </c>
    </row>
    <row r="12" spans="1:7" x14ac:dyDescent="0.3">
      <c r="A12" t="s">
        <v>5</v>
      </c>
      <c r="G12">
        <v>500</v>
      </c>
    </row>
    <row r="13" spans="1:7" x14ac:dyDescent="0.3">
      <c r="A13" t="s">
        <v>6</v>
      </c>
      <c r="G13">
        <v>1044</v>
      </c>
    </row>
    <row r="14" spans="1:7" x14ac:dyDescent="0.3">
      <c r="A14" t="s">
        <v>73</v>
      </c>
      <c r="G14">
        <v>150</v>
      </c>
    </row>
    <row r="15" spans="1:7" x14ac:dyDescent="0.3">
      <c r="A15" t="s">
        <v>74</v>
      </c>
      <c r="G15">
        <v>200</v>
      </c>
    </row>
    <row r="16" spans="1:7" x14ac:dyDescent="0.3">
      <c r="A16" t="s">
        <v>9</v>
      </c>
      <c r="G16">
        <v>4500</v>
      </c>
    </row>
    <row r="19" spans="1:7" x14ac:dyDescent="0.3">
      <c r="A19" t="s">
        <v>10</v>
      </c>
      <c r="G19">
        <v>120</v>
      </c>
    </row>
    <row r="20" spans="1:7" x14ac:dyDescent="0.3">
      <c r="G20" s="63" t="s">
        <v>75</v>
      </c>
    </row>
    <row r="21" spans="1:7" x14ac:dyDescent="0.3">
      <c r="G21">
        <v>9114</v>
      </c>
    </row>
    <row r="23" spans="1:7" x14ac:dyDescent="0.3">
      <c r="A23" t="s">
        <v>12</v>
      </c>
      <c r="G23">
        <v>-4189</v>
      </c>
    </row>
    <row r="25" spans="1:7" x14ac:dyDescent="0.3">
      <c r="A25" t="s">
        <v>76</v>
      </c>
      <c r="G25">
        <v>15459</v>
      </c>
    </row>
    <row r="26" spans="1:7" x14ac:dyDescent="0.3">
      <c r="A26" t="s">
        <v>77</v>
      </c>
      <c r="G26">
        <v>-4189</v>
      </c>
    </row>
    <row r="27" spans="1:7" x14ac:dyDescent="0.3">
      <c r="A27" t="s">
        <v>78</v>
      </c>
      <c r="G27">
        <v>11270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2012 act to budget</vt:lpstr>
      <vt:lpstr>2013 (Draft)</vt:lpstr>
      <vt:lpstr>2013 (Final)</vt:lpstr>
      <vt:lpstr>2012</vt:lpstr>
      <vt:lpstr>2014 (Draft)</vt:lpstr>
      <vt:lpstr>2014 (Final)</vt:lpstr>
      <vt:lpstr>2015 (Final)</vt:lpstr>
      <vt:lpstr>2017 (Final)</vt:lpstr>
      <vt:lpstr>2018 </vt:lpstr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Lois</dc:creator>
  <cp:lastModifiedBy>beckshoa</cp:lastModifiedBy>
  <cp:lastPrinted>2017-10-19T17:08:52Z</cp:lastPrinted>
  <dcterms:created xsi:type="dcterms:W3CDTF">2012-04-11T23:28:44Z</dcterms:created>
  <dcterms:modified xsi:type="dcterms:W3CDTF">2018-01-10T16:28:12Z</dcterms:modified>
</cp:coreProperties>
</file>